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7. 397-006\"/>
    </mc:Choice>
  </mc:AlternateContent>
  <bookViews>
    <workbookView xWindow="240" yWindow="120" windowWidth="14940" windowHeight="922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</workbook>
</file>

<file path=xl/calcChain.xml><?xml version="1.0" encoding="utf-8"?>
<calcChain xmlns="http://schemas.openxmlformats.org/spreadsheetml/2006/main">
  <c r="I86" i="3" l="1"/>
  <c r="O86" i="3" s="1"/>
  <c r="I82" i="3"/>
  <c r="O82" i="3" s="1"/>
  <c r="I78" i="3"/>
  <c r="O78" i="3" s="1"/>
  <c r="R77" i="3" s="1"/>
  <c r="O77" i="3" s="1"/>
  <c r="I73" i="3"/>
  <c r="O73" i="3" s="1"/>
  <c r="R72" i="3" s="1"/>
  <c r="O72" i="3" s="1"/>
  <c r="Q72" i="3"/>
  <c r="I72" i="3" s="1"/>
  <c r="I68" i="3"/>
  <c r="O68" i="3" s="1"/>
  <c r="I64" i="3"/>
  <c r="O64" i="3" s="1"/>
  <c r="I60" i="3"/>
  <c r="O60" i="3" s="1"/>
  <c r="R59" i="3" s="1"/>
  <c r="O59" i="3" s="1"/>
  <c r="I55" i="3"/>
  <c r="O55" i="3" s="1"/>
  <c r="I51" i="3"/>
  <c r="O51" i="3" s="1"/>
  <c r="I47" i="3"/>
  <c r="O47" i="3" s="1"/>
  <c r="I43" i="3"/>
  <c r="O43" i="3" s="1"/>
  <c r="I39" i="3"/>
  <c r="O39" i="3" s="1"/>
  <c r="I34" i="3"/>
  <c r="O34" i="3" s="1"/>
  <c r="I30" i="3"/>
  <c r="O30" i="3" s="1"/>
  <c r="I26" i="3"/>
  <c r="O26" i="3" s="1"/>
  <c r="I22" i="3"/>
  <c r="O22" i="3" s="1"/>
  <c r="I18" i="3"/>
  <c r="O18" i="3" s="1"/>
  <c r="I13" i="3"/>
  <c r="O13" i="3" s="1"/>
  <c r="I9" i="3"/>
  <c r="O9" i="3" s="1"/>
  <c r="I10" i="2"/>
  <c r="O10" i="2" s="1"/>
  <c r="R9" i="2" s="1"/>
  <c r="O9" i="2" s="1"/>
  <c r="O2" i="2" s="1"/>
  <c r="D11" i="4" s="1"/>
  <c r="Q9" i="2"/>
  <c r="I9" i="2" s="1"/>
  <c r="I3" i="2" s="1"/>
  <c r="C11" i="4" s="1"/>
  <c r="E11" i="4" s="1"/>
  <c r="I10" i="1"/>
  <c r="O10" i="1" s="1"/>
  <c r="R9" i="1" s="1"/>
  <c r="O9" i="1" s="1"/>
  <c r="O2" i="1" s="1"/>
  <c r="D10" i="4" s="1"/>
  <c r="Q9" i="1"/>
  <c r="I9" i="1" s="1"/>
  <c r="I3" i="1" s="1"/>
  <c r="C10" i="4" s="1"/>
  <c r="E10" i="4" s="1"/>
  <c r="Q59" i="3" l="1"/>
  <c r="I59" i="3" s="1"/>
  <c r="R8" i="3"/>
  <c r="O8" i="3" s="1"/>
  <c r="Q8" i="3"/>
  <c r="I8" i="3" s="1"/>
  <c r="Q17" i="3"/>
  <c r="I17" i="3" s="1"/>
  <c r="R17" i="3"/>
  <c r="O17" i="3" s="1"/>
  <c r="R38" i="3"/>
  <c r="O38" i="3" s="1"/>
  <c r="Q38" i="3"/>
  <c r="I38" i="3" s="1"/>
  <c r="Q77" i="3"/>
  <c r="I77" i="3" s="1"/>
  <c r="I3" i="3" l="1"/>
  <c r="C12" i="4" s="1"/>
  <c r="O2" i="3"/>
  <c r="D12" i="4" s="1"/>
  <c r="C6" i="4"/>
  <c r="E12" i="4" l="1"/>
  <c r="C7" i="4" s="1"/>
</calcChain>
</file>

<file path=xl/sharedStrings.xml><?xml version="1.0" encoding="utf-8"?>
<sst xmlns="http://schemas.openxmlformats.org/spreadsheetml/2006/main" count="459" uniqueCount="174">
  <si>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</si>
  <si>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</si>
  <si>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</si>
  <si>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</si>
  <si>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</si>
  <si>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</si>
  <si>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</si>
  <si>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</si>
  <si>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</si>
  <si>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</si>
  <si>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</si>
  <si>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</si>
  <si>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</si>
  <si>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</si>
  <si>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</si>
  <si>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</si>
  <si>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</si>
  <si>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</si>
  <si>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</si>
  <si>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</si>
  <si>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</si>
  <si>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</si>
  <si>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</si>
  <si>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</si>
  <si>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</si>
  <si>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</si>
  <si>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</si>
  <si>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</si>
  <si>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</si>
  <si>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</si>
  <si>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</si>
  <si>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</si>
  <si>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</si>
  <si>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</si>
  <si>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</si>
  <si>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</si>
  <si>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</si>
  <si>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</si>
  <si>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</si>
  <si>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</si>
  <si>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</si>
  <si>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</si>
  <si>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</si>
  <si>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</si>
  <si>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</si>
  <si>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</si>
  <si>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</si>
  <si>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</si>
  <si>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</si>
  <si>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</si>
  <si>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</si>
  <si>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</si>
  <si>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</si>
  <si>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</si>
  <si>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</si>
  <si>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</si>
  <si>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</si>
  <si>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014102</t>
  </si>
  <si>
    <t>POPLATKY ZA SKLÁDKU</t>
  </si>
  <si>
    <t>T</t>
  </si>
  <si>
    <t>zemina, kamení</t>
  </si>
  <si>
    <t>"11130" 
16,00*0,15*2,00=4,800 [A] 
"12960" 
12,33*2,00=24,660 [B] 
celkem: A+B=29,460 [C]</t>
  </si>
  <si>
    <t>zahrnuje veškeré poplatky provozovateli skládky související s uložením odpadu na skládce.</t>
  </si>
  <si>
    <t>stavební suť</t>
  </si>
  <si>
    <t>"966138" 
8,178*2,60=21,263 [A]</t>
  </si>
  <si>
    <t>Zemní práce</t>
  </si>
  <si>
    <t>11130</t>
  </si>
  <si>
    <t>SEJMUTÍ DRNU</t>
  </si>
  <si>
    <t>M2</t>
  </si>
  <si>
    <t>2021_OTSKP</t>
  </si>
  <si>
    <t>v místech úprav kolem křídel, průměrná tloušťka 15 cm 
včetně odvozu a uložení na skládku do 18 km  
zaměřeno na stavbě</t>
  </si>
  <si>
    <t>((3,10*1,00)*2+(4,90*1,00)*2)=16,000 [A]</t>
  </si>
  <si>
    <t>včetně vodorovné dopravy  a uložení na skládku</t>
  </si>
  <si>
    <t>11514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</si>
  <si>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</si>
  <si>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</si>
  <si>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</si>
  <si>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</si>
  <si>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</si>
  <si>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</si>
  <si>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M3</t>
  </si>
  <si>
    <t>vyčištění vodoteče 
včetně odvozu a uložení na skládku do 18 km  
zaměřeno na stavbě</t>
  </si>
  <si>
    <t>(2,00*13,70)*0,45=12,330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</si>
  <si>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</si>
  <si>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</si>
  <si>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18214</t>
  </si>
  <si>
    <t>ÚPRAVA POVRCHŮ SROVNÁNÍM ÚZEMÍ V TL DO 0,25M</t>
  </si>
  <si>
    <t>úprava svahů kolem nového odláždění křídel 
zaměřeno na stavbě</t>
  </si>
  <si>
    <t>(3,10*0,50)*2+(4,90*0,50)*2=8,000 [A]</t>
  </si>
  <si>
    <t>položka zahrnuje srovnání výškových rozdílů terénu</t>
  </si>
  <si>
    <t>Vodorovné konstrukce</t>
  </si>
  <si>
    <t>8</t>
  </si>
  <si>
    <t>451314</t>
  </si>
  <si>
    <t>PODKLADNÍ A VÝPLŇOVÉ VRSTVY Z PROSTÉHO BETONU C25/30</t>
  </si>
  <si>
    <t>vyplnění kaverny pod opěrou 02 betonem C25/30 - XF3 se zhutněním zboku 
zaměřeno na stavbě</t>
  </si>
  <si>
    <t>10,10*0,10*0,50=0,505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</si>
  <si>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</si>
  <si>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beton C25/30 - XF3, tl. 100 mm, pod dlažbu z lomového kamene 
zaměřeno na stavbě</t>
  </si>
  <si>
    <t>(1,831+1,90+0,50)*10,10*0,10=4,273 [A] 
(3,063*0,80*2+4,894*0,80*2+1,00*0,70*4)*0,10=1,553 [B] 
celkem: A+B=5,826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</si>
  <si>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</si>
  <si>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</si>
  <si>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</si>
  <si>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ŠD 0/32 včetně zhutnění, tl. 150 mm 
zaměřeno na stavbě</t>
  </si>
  <si>
    <t>2,10*11,70*0,15=3,686 [A]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</si>
  <si>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</si>
  <si>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</si>
  <si>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</si>
  <si>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dlažba z lomového kamene tl. 200 mm, s vyspárováním maltou cementovou 
zaměřeno na stavbě</t>
  </si>
  <si>
    <t>(1,831+1,90+0,50)*10,10*0,20=8,547 [A] 
(3,063*0,80*2+4,894*0,80*2+1,00*0,70*4)*0,20=3,106 [B] 
celkem: A+B=11,653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</si>
  <si>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</si>
  <si>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12</t>
  </si>
  <si>
    <t>467314</t>
  </si>
  <si>
    <t>STUPNĚ A PRAHY VODNÍCH KORYT Z PROSTÉHO BETONU C25/30</t>
  </si>
  <si>
    <t>beton C25/30 - XF3 
zaměřeno na stavbě</t>
  </si>
  <si>
    <t>(2,00*0,30*0,60)*2=0,720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</si>
  <si>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</si>
  <si>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Úpravy povrchů, podlahy, výplně otvorů</t>
  </si>
  <si>
    <t>13</t>
  </si>
  <si>
    <t>626112</t>
  </si>
  <si>
    <t>REPROFILACE PODHLEDŮ, SVISLÝCH PLOCH SANAČNÍ MALTOU JEDNOVRST TL 20MM</t>
  </si>
  <si>
    <t>sanace nesoudržných částí betonu a výztuže v líci a na fasádách nosníků (3% plochy) 
zaměřeno na stavbě</t>
  </si>
  <si>
    <t>(4,90*10,10)*0,03=1,485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</si>
  <si>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</si>
  <si>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14</t>
  </si>
  <si>
    <t>62631</t>
  </si>
  <si>
    <t>SPOJOVACÍ MŮSTEK MEZI STARÝM A NOVÝM BETONEM</t>
  </si>
  <si>
    <t>adhézní spojovací můstek, k pol. 626112 
zaměřeno na stavbě</t>
  </si>
  <si>
    <t>položka zahrnuje:  
dodávku veškerého materiálu potřebného pro předepsanou úpravu v předepsané kvalitě  
nutné vyspravení podkladu, případně zatření spar zdiva  
položení vrstvy v předepsané tloušťce</t>
  </si>
  <si>
    <t>15</t>
  </si>
  <si>
    <t>62652</t>
  </si>
  <si>
    <t>OCHRANA VÝZTUŽE PŘI NEDOSTATEČNÉM KRYTÍ</t>
  </si>
  <si>
    <t>ošetření odhalené výztuže pasivačním epoxidovým nátěrem 
zaměřeno na stavbě</t>
  </si>
  <si>
    <t>0,30=0,300 [A]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</si>
  <si>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</si>
  <si>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</si>
  <si>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16</t>
  </si>
  <si>
    <t>78312</t>
  </si>
  <si>
    <t>PROTIKOROZ OCHRANA OCEL KONSTR NÁTĚREM VÍCEVRST</t>
  </si>
  <si>
    <t>1 x základ, 2 x vrchní nátěr (RAL 5017) 
k pol .č. 93867 
zaměřeno na stavbě</t>
  </si>
  <si>
    <t>8,00*0,95*2=15,200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</si>
  <si>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</si>
  <si>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</si>
  <si>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17</t>
  </si>
  <si>
    <t>938552</t>
  </si>
  <si>
    <t>očištění nesoudržných částí betonu a výztuže v líci a na fasádách nosníků (3% plochy) 
včetně odvozu a likvidace vzniklého odpadu v režii zhotovitele 
zaměřeno na stavbě</t>
  </si>
  <si>
    <t>položka zahrnuje očištění předepsaným způsobem včetně odklizení vzniklého odpadu</t>
  </si>
  <si>
    <t>18</t>
  </si>
  <si>
    <t>93867</t>
  </si>
  <si>
    <t>OČIŠTĚNÍ OCEL KONSTR BROUŠENÍM</t>
  </si>
  <si>
    <t>ruční broušení stávajícího ocelového mostního zábradlí 
zaměřeno na stavbě</t>
  </si>
  <si>
    <t>19</t>
  </si>
  <si>
    <t>966138</t>
  </si>
  <si>
    <t>BOURÁNÍ KONSTRUKCÍ Z KAMENE NA MC S ODVOZEM DO 20KM</t>
  </si>
  <si>
    <t>vybourání zbytků stávajícího opevnění z kamene a betonu 
včetně odvozu a uložení na skládku do 18 km  
zaměřeno na stavbě</t>
  </si>
  <si>
    <t>11,70*(1,83+0,50)*0,30=8,178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</si>
  <si>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</si>
  <si>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</si>
  <si>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</si>
  <si>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</si>
  <si>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</si>
  <si>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</si>
  <si>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</si>
  <si>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</si>
  <si>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</si>
  <si>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</si>
  <si>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II/397 Hrádek, most 397-006 přes zátopní území </t>
  </si>
  <si>
    <t xml:space="preserve">II/397 Hrádek, most 397-006 přes zátopní území </t>
  </si>
  <si>
    <t xml:space="preserve">Most ev. č. 397-006 </t>
  </si>
  <si>
    <t>Most ev.č. 397-006</t>
  </si>
  <si>
    <t>ČERPÁNÍ VODY DO 4000 L/MIN</t>
  </si>
  <si>
    <t>HOD</t>
  </si>
  <si>
    <t>PŘEVEDENÍ VODY POTRUBÍM DN 800 NEBO ŽLABY R.O. DO 2,8M</t>
  </si>
  <si>
    <t>M</t>
  </si>
  <si>
    <t>OČIŠTĚNÍ BETON KONSTR OTRYSKÁNÍM NASUCHO KŘEMIČ PÍSKEM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</si>
</sst>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3" sqref="A13"/>
    </sheetView>
  </sheetViews>
  <sheetFormatPr defaultRowHeight="12.75" customHeight="1" x14ac:dyDescent="0.2"/>
  <cols>
    <col min="1" max="1" width="25.7109375" style="31" customWidth="1"/>
    <col min="2" max="2" width="66.7109375" style="31" customWidth="1"/>
    <col min="3" max="5" width="20.7109375" style="31" customWidth="1"/>
    <col min="6" max="256" width="9.140625" style="31"/>
    <col min="257" max="257" width="25.7109375" style="31" customWidth="1"/>
    <col min="258" max="258" width="66.7109375" style="31" customWidth="1"/>
    <col min="259" max="261" width="20.7109375" style="31" customWidth="1"/>
    <col min="262" max="512" width="9.140625" style="31"/>
    <col min="513" max="513" width="25.7109375" style="31" customWidth="1"/>
    <col min="514" max="514" width="66.7109375" style="31" customWidth="1"/>
    <col min="515" max="517" width="20.7109375" style="31" customWidth="1"/>
    <col min="518" max="768" width="9.140625" style="31"/>
    <col min="769" max="769" width="25.7109375" style="31" customWidth="1"/>
    <col min="770" max="770" width="66.7109375" style="31" customWidth="1"/>
    <col min="771" max="773" width="20.7109375" style="31" customWidth="1"/>
    <col min="774" max="1024" width="9.140625" style="31"/>
    <col min="1025" max="1025" width="25.7109375" style="31" customWidth="1"/>
    <col min="1026" max="1026" width="66.7109375" style="31" customWidth="1"/>
    <col min="1027" max="1029" width="20.7109375" style="31" customWidth="1"/>
    <col min="1030" max="1280" width="9.140625" style="31"/>
    <col min="1281" max="1281" width="25.7109375" style="31" customWidth="1"/>
    <col min="1282" max="1282" width="66.7109375" style="31" customWidth="1"/>
    <col min="1283" max="1285" width="20.7109375" style="31" customWidth="1"/>
    <col min="1286" max="1536" width="9.140625" style="31"/>
    <col min="1537" max="1537" width="25.7109375" style="31" customWidth="1"/>
    <col min="1538" max="1538" width="66.7109375" style="31" customWidth="1"/>
    <col min="1539" max="1541" width="20.7109375" style="31" customWidth="1"/>
    <col min="1542" max="1792" width="9.140625" style="31"/>
    <col min="1793" max="1793" width="25.7109375" style="31" customWidth="1"/>
    <col min="1794" max="1794" width="66.7109375" style="31" customWidth="1"/>
    <col min="1795" max="1797" width="20.7109375" style="31" customWidth="1"/>
    <col min="1798" max="2048" width="9.140625" style="31"/>
    <col min="2049" max="2049" width="25.7109375" style="31" customWidth="1"/>
    <col min="2050" max="2050" width="66.7109375" style="31" customWidth="1"/>
    <col min="2051" max="2053" width="20.7109375" style="31" customWidth="1"/>
    <col min="2054" max="2304" width="9.140625" style="31"/>
    <col min="2305" max="2305" width="25.7109375" style="31" customWidth="1"/>
    <col min="2306" max="2306" width="66.7109375" style="31" customWidth="1"/>
    <col min="2307" max="2309" width="20.7109375" style="31" customWidth="1"/>
    <col min="2310" max="2560" width="9.140625" style="31"/>
    <col min="2561" max="2561" width="25.7109375" style="31" customWidth="1"/>
    <col min="2562" max="2562" width="66.7109375" style="31" customWidth="1"/>
    <col min="2563" max="2565" width="20.7109375" style="31" customWidth="1"/>
    <col min="2566" max="2816" width="9.140625" style="31"/>
    <col min="2817" max="2817" width="25.7109375" style="31" customWidth="1"/>
    <col min="2818" max="2818" width="66.7109375" style="31" customWidth="1"/>
    <col min="2819" max="2821" width="20.7109375" style="31" customWidth="1"/>
    <col min="2822" max="3072" width="9.140625" style="31"/>
    <col min="3073" max="3073" width="25.7109375" style="31" customWidth="1"/>
    <col min="3074" max="3074" width="66.7109375" style="31" customWidth="1"/>
    <col min="3075" max="3077" width="20.7109375" style="31" customWidth="1"/>
    <col min="3078" max="3328" width="9.140625" style="31"/>
    <col min="3329" max="3329" width="25.7109375" style="31" customWidth="1"/>
    <col min="3330" max="3330" width="66.7109375" style="31" customWidth="1"/>
    <col min="3331" max="3333" width="20.7109375" style="31" customWidth="1"/>
    <col min="3334" max="3584" width="9.140625" style="31"/>
    <col min="3585" max="3585" width="25.7109375" style="31" customWidth="1"/>
    <col min="3586" max="3586" width="66.7109375" style="31" customWidth="1"/>
    <col min="3587" max="3589" width="20.7109375" style="31" customWidth="1"/>
    <col min="3590" max="3840" width="9.140625" style="31"/>
    <col min="3841" max="3841" width="25.7109375" style="31" customWidth="1"/>
    <col min="3842" max="3842" width="66.7109375" style="31" customWidth="1"/>
    <col min="3843" max="3845" width="20.7109375" style="31" customWidth="1"/>
    <col min="3846" max="4096" width="9.140625" style="31"/>
    <col min="4097" max="4097" width="25.7109375" style="31" customWidth="1"/>
    <col min="4098" max="4098" width="66.7109375" style="31" customWidth="1"/>
    <col min="4099" max="4101" width="20.7109375" style="31" customWidth="1"/>
    <col min="4102" max="4352" width="9.140625" style="31"/>
    <col min="4353" max="4353" width="25.7109375" style="31" customWidth="1"/>
    <col min="4354" max="4354" width="66.7109375" style="31" customWidth="1"/>
    <col min="4355" max="4357" width="20.7109375" style="31" customWidth="1"/>
    <col min="4358" max="4608" width="9.140625" style="31"/>
    <col min="4609" max="4609" width="25.7109375" style="31" customWidth="1"/>
    <col min="4610" max="4610" width="66.7109375" style="31" customWidth="1"/>
    <col min="4611" max="4613" width="20.7109375" style="31" customWidth="1"/>
    <col min="4614" max="4864" width="9.140625" style="31"/>
    <col min="4865" max="4865" width="25.7109375" style="31" customWidth="1"/>
    <col min="4866" max="4866" width="66.7109375" style="31" customWidth="1"/>
    <col min="4867" max="4869" width="20.7109375" style="31" customWidth="1"/>
    <col min="4870" max="5120" width="9.140625" style="31"/>
    <col min="5121" max="5121" width="25.7109375" style="31" customWidth="1"/>
    <col min="5122" max="5122" width="66.7109375" style="31" customWidth="1"/>
    <col min="5123" max="5125" width="20.7109375" style="31" customWidth="1"/>
    <col min="5126" max="5376" width="9.140625" style="31"/>
    <col min="5377" max="5377" width="25.7109375" style="31" customWidth="1"/>
    <col min="5378" max="5378" width="66.7109375" style="31" customWidth="1"/>
    <col min="5379" max="5381" width="20.7109375" style="31" customWidth="1"/>
    <col min="5382" max="5632" width="9.140625" style="31"/>
    <col min="5633" max="5633" width="25.7109375" style="31" customWidth="1"/>
    <col min="5634" max="5634" width="66.7109375" style="31" customWidth="1"/>
    <col min="5635" max="5637" width="20.7109375" style="31" customWidth="1"/>
    <col min="5638" max="5888" width="9.140625" style="31"/>
    <col min="5889" max="5889" width="25.7109375" style="31" customWidth="1"/>
    <col min="5890" max="5890" width="66.7109375" style="31" customWidth="1"/>
    <col min="5891" max="5893" width="20.7109375" style="31" customWidth="1"/>
    <col min="5894" max="6144" width="9.140625" style="31"/>
    <col min="6145" max="6145" width="25.7109375" style="31" customWidth="1"/>
    <col min="6146" max="6146" width="66.7109375" style="31" customWidth="1"/>
    <col min="6147" max="6149" width="20.7109375" style="31" customWidth="1"/>
    <col min="6150" max="6400" width="9.140625" style="31"/>
    <col min="6401" max="6401" width="25.7109375" style="31" customWidth="1"/>
    <col min="6402" max="6402" width="66.7109375" style="31" customWidth="1"/>
    <col min="6403" max="6405" width="20.7109375" style="31" customWidth="1"/>
    <col min="6406" max="6656" width="9.140625" style="31"/>
    <col min="6657" max="6657" width="25.7109375" style="31" customWidth="1"/>
    <col min="6658" max="6658" width="66.7109375" style="31" customWidth="1"/>
    <col min="6659" max="6661" width="20.7109375" style="31" customWidth="1"/>
    <col min="6662" max="6912" width="9.140625" style="31"/>
    <col min="6913" max="6913" width="25.7109375" style="31" customWidth="1"/>
    <col min="6914" max="6914" width="66.7109375" style="31" customWidth="1"/>
    <col min="6915" max="6917" width="20.7109375" style="31" customWidth="1"/>
    <col min="6918" max="7168" width="9.140625" style="31"/>
    <col min="7169" max="7169" width="25.7109375" style="31" customWidth="1"/>
    <col min="7170" max="7170" width="66.7109375" style="31" customWidth="1"/>
    <col min="7171" max="7173" width="20.7109375" style="31" customWidth="1"/>
    <col min="7174" max="7424" width="9.140625" style="31"/>
    <col min="7425" max="7425" width="25.7109375" style="31" customWidth="1"/>
    <col min="7426" max="7426" width="66.7109375" style="31" customWidth="1"/>
    <col min="7427" max="7429" width="20.7109375" style="31" customWidth="1"/>
    <col min="7430" max="7680" width="9.140625" style="31"/>
    <col min="7681" max="7681" width="25.7109375" style="31" customWidth="1"/>
    <col min="7682" max="7682" width="66.7109375" style="31" customWidth="1"/>
    <col min="7683" max="7685" width="20.7109375" style="31" customWidth="1"/>
    <col min="7686" max="7936" width="9.140625" style="31"/>
    <col min="7937" max="7937" width="25.7109375" style="31" customWidth="1"/>
    <col min="7938" max="7938" width="66.7109375" style="31" customWidth="1"/>
    <col min="7939" max="7941" width="20.7109375" style="31" customWidth="1"/>
    <col min="7942" max="8192" width="9.140625" style="31"/>
    <col min="8193" max="8193" width="25.7109375" style="31" customWidth="1"/>
    <col min="8194" max="8194" width="66.7109375" style="31" customWidth="1"/>
    <col min="8195" max="8197" width="20.7109375" style="31" customWidth="1"/>
    <col min="8198" max="8448" width="9.140625" style="31"/>
    <col min="8449" max="8449" width="25.7109375" style="31" customWidth="1"/>
    <col min="8450" max="8450" width="66.7109375" style="31" customWidth="1"/>
    <col min="8451" max="8453" width="20.7109375" style="31" customWidth="1"/>
    <col min="8454" max="8704" width="9.140625" style="31"/>
    <col min="8705" max="8705" width="25.7109375" style="31" customWidth="1"/>
    <col min="8706" max="8706" width="66.7109375" style="31" customWidth="1"/>
    <col min="8707" max="8709" width="20.7109375" style="31" customWidth="1"/>
    <col min="8710" max="8960" width="9.140625" style="31"/>
    <col min="8961" max="8961" width="25.7109375" style="31" customWidth="1"/>
    <col min="8962" max="8962" width="66.7109375" style="31" customWidth="1"/>
    <col min="8963" max="8965" width="20.7109375" style="31" customWidth="1"/>
    <col min="8966" max="9216" width="9.140625" style="31"/>
    <col min="9217" max="9217" width="25.7109375" style="31" customWidth="1"/>
    <col min="9218" max="9218" width="66.7109375" style="31" customWidth="1"/>
    <col min="9219" max="9221" width="20.7109375" style="31" customWidth="1"/>
    <col min="9222" max="9472" width="9.140625" style="31"/>
    <col min="9473" max="9473" width="25.7109375" style="31" customWidth="1"/>
    <col min="9474" max="9474" width="66.7109375" style="31" customWidth="1"/>
    <col min="9475" max="9477" width="20.7109375" style="31" customWidth="1"/>
    <col min="9478" max="9728" width="9.140625" style="31"/>
    <col min="9729" max="9729" width="25.7109375" style="31" customWidth="1"/>
    <col min="9730" max="9730" width="66.7109375" style="31" customWidth="1"/>
    <col min="9731" max="9733" width="20.7109375" style="31" customWidth="1"/>
    <col min="9734" max="9984" width="9.140625" style="31"/>
    <col min="9985" max="9985" width="25.7109375" style="31" customWidth="1"/>
    <col min="9986" max="9986" width="66.7109375" style="31" customWidth="1"/>
    <col min="9987" max="9989" width="20.7109375" style="31" customWidth="1"/>
    <col min="9990" max="10240" width="9.140625" style="31"/>
    <col min="10241" max="10241" width="25.7109375" style="31" customWidth="1"/>
    <col min="10242" max="10242" width="66.7109375" style="31" customWidth="1"/>
    <col min="10243" max="10245" width="20.7109375" style="31" customWidth="1"/>
    <col min="10246" max="10496" width="9.140625" style="31"/>
    <col min="10497" max="10497" width="25.7109375" style="31" customWidth="1"/>
    <col min="10498" max="10498" width="66.7109375" style="31" customWidth="1"/>
    <col min="10499" max="10501" width="20.7109375" style="31" customWidth="1"/>
    <col min="10502" max="10752" width="9.140625" style="31"/>
    <col min="10753" max="10753" width="25.7109375" style="31" customWidth="1"/>
    <col min="10754" max="10754" width="66.7109375" style="31" customWidth="1"/>
    <col min="10755" max="10757" width="20.7109375" style="31" customWidth="1"/>
    <col min="10758" max="11008" width="9.140625" style="31"/>
    <col min="11009" max="11009" width="25.7109375" style="31" customWidth="1"/>
    <col min="11010" max="11010" width="66.7109375" style="31" customWidth="1"/>
    <col min="11011" max="11013" width="20.7109375" style="31" customWidth="1"/>
    <col min="11014" max="11264" width="9.140625" style="31"/>
    <col min="11265" max="11265" width="25.7109375" style="31" customWidth="1"/>
    <col min="11266" max="11266" width="66.7109375" style="31" customWidth="1"/>
    <col min="11267" max="11269" width="20.7109375" style="31" customWidth="1"/>
    <col min="11270" max="11520" width="9.140625" style="31"/>
    <col min="11521" max="11521" width="25.7109375" style="31" customWidth="1"/>
    <col min="11522" max="11522" width="66.7109375" style="31" customWidth="1"/>
    <col min="11523" max="11525" width="20.7109375" style="31" customWidth="1"/>
    <col min="11526" max="11776" width="9.140625" style="31"/>
    <col min="11777" max="11777" width="25.7109375" style="31" customWidth="1"/>
    <col min="11778" max="11778" width="66.7109375" style="31" customWidth="1"/>
    <col min="11779" max="11781" width="20.7109375" style="31" customWidth="1"/>
    <col min="11782" max="12032" width="9.140625" style="31"/>
    <col min="12033" max="12033" width="25.7109375" style="31" customWidth="1"/>
    <col min="12034" max="12034" width="66.7109375" style="31" customWidth="1"/>
    <col min="12035" max="12037" width="20.7109375" style="31" customWidth="1"/>
    <col min="12038" max="12288" width="9.140625" style="31"/>
    <col min="12289" max="12289" width="25.7109375" style="31" customWidth="1"/>
    <col min="12290" max="12290" width="66.7109375" style="31" customWidth="1"/>
    <col min="12291" max="12293" width="20.7109375" style="31" customWidth="1"/>
    <col min="12294" max="12544" width="9.140625" style="31"/>
    <col min="12545" max="12545" width="25.7109375" style="31" customWidth="1"/>
    <col min="12546" max="12546" width="66.7109375" style="31" customWidth="1"/>
    <col min="12547" max="12549" width="20.7109375" style="31" customWidth="1"/>
    <col min="12550" max="12800" width="9.140625" style="31"/>
    <col min="12801" max="12801" width="25.7109375" style="31" customWidth="1"/>
    <col min="12802" max="12802" width="66.7109375" style="31" customWidth="1"/>
    <col min="12803" max="12805" width="20.7109375" style="31" customWidth="1"/>
    <col min="12806" max="13056" width="9.140625" style="31"/>
    <col min="13057" max="13057" width="25.7109375" style="31" customWidth="1"/>
    <col min="13058" max="13058" width="66.7109375" style="31" customWidth="1"/>
    <col min="13059" max="13061" width="20.7109375" style="31" customWidth="1"/>
    <col min="13062" max="13312" width="9.140625" style="31"/>
    <col min="13313" max="13313" width="25.7109375" style="31" customWidth="1"/>
    <col min="13314" max="13314" width="66.7109375" style="31" customWidth="1"/>
    <col min="13315" max="13317" width="20.7109375" style="31" customWidth="1"/>
    <col min="13318" max="13568" width="9.140625" style="31"/>
    <col min="13569" max="13569" width="25.7109375" style="31" customWidth="1"/>
    <col min="13570" max="13570" width="66.7109375" style="31" customWidth="1"/>
    <col min="13571" max="13573" width="20.7109375" style="31" customWidth="1"/>
    <col min="13574" max="13824" width="9.140625" style="31"/>
    <col min="13825" max="13825" width="25.7109375" style="31" customWidth="1"/>
    <col min="13826" max="13826" width="66.7109375" style="31" customWidth="1"/>
    <col min="13827" max="13829" width="20.7109375" style="31" customWidth="1"/>
    <col min="13830" max="14080" width="9.140625" style="31"/>
    <col min="14081" max="14081" width="25.7109375" style="31" customWidth="1"/>
    <col min="14082" max="14082" width="66.7109375" style="31" customWidth="1"/>
    <col min="14083" max="14085" width="20.7109375" style="31" customWidth="1"/>
    <col min="14086" max="14336" width="9.140625" style="31"/>
    <col min="14337" max="14337" width="25.7109375" style="31" customWidth="1"/>
    <col min="14338" max="14338" width="66.7109375" style="31" customWidth="1"/>
    <col min="14339" max="14341" width="20.7109375" style="31" customWidth="1"/>
    <col min="14342" max="14592" width="9.140625" style="31"/>
    <col min="14593" max="14593" width="25.7109375" style="31" customWidth="1"/>
    <col min="14594" max="14594" width="66.7109375" style="31" customWidth="1"/>
    <col min="14595" max="14597" width="20.7109375" style="31" customWidth="1"/>
    <col min="14598" max="14848" width="9.140625" style="31"/>
    <col min="14849" max="14849" width="25.7109375" style="31" customWidth="1"/>
    <col min="14850" max="14850" width="66.7109375" style="31" customWidth="1"/>
    <col min="14851" max="14853" width="20.7109375" style="31" customWidth="1"/>
    <col min="14854" max="15104" width="9.140625" style="31"/>
    <col min="15105" max="15105" width="25.7109375" style="31" customWidth="1"/>
    <col min="15106" max="15106" width="66.7109375" style="31" customWidth="1"/>
    <col min="15107" max="15109" width="20.7109375" style="31" customWidth="1"/>
    <col min="15110" max="15360" width="9.140625" style="31"/>
    <col min="15361" max="15361" width="25.7109375" style="31" customWidth="1"/>
    <col min="15362" max="15362" width="66.7109375" style="31" customWidth="1"/>
    <col min="15363" max="15365" width="20.7109375" style="31" customWidth="1"/>
    <col min="15366" max="15616" width="9.140625" style="31"/>
    <col min="15617" max="15617" width="25.7109375" style="31" customWidth="1"/>
    <col min="15618" max="15618" width="66.7109375" style="31" customWidth="1"/>
    <col min="15619" max="15621" width="20.7109375" style="31" customWidth="1"/>
    <col min="15622" max="15872" width="9.140625" style="31"/>
    <col min="15873" max="15873" width="25.7109375" style="31" customWidth="1"/>
    <col min="15874" max="15874" width="66.7109375" style="31" customWidth="1"/>
    <col min="15875" max="15877" width="20.7109375" style="31" customWidth="1"/>
    <col min="15878" max="16128" width="9.140625" style="31"/>
    <col min="16129" max="16129" width="25.7109375" style="31" customWidth="1"/>
    <col min="16130" max="16130" width="66.7109375" style="31" customWidth="1"/>
    <col min="16131" max="16133" width="20.7109375" style="31" customWidth="1"/>
    <col min="16134" max="16384" width="9.140625" style="31"/>
  </cols>
  <sheetData>
    <row r="1" spans="1:5" ht="12.75" customHeight="1" x14ac:dyDescent="0.2">
      <c r="A1" s="39"/>
      <c r="B1" s="30"/>
      <c r="C1" s="30"/>
      <c r="D1" s="30"/>
      <c r="E1" s="30"/>
    </row>
    <row r="2" spans="1:5" ht="12.75" customHeight="1" x14ac:dyDescent="0.2">
      <c r="A2" s="39"/>
      <c r="B2" s="40" t="s">
        <v>156</v>
      </c>
      <c r="C2" s="30"/>
      <c r="D2" s="30"/>
      <c r="E2" s="30"/>
    </row>
    <row r="3" spans="1:5" ht="20.100000000000001" customHeight="1" x14ac:dyDescent="0.2">
      <c r="A3" s="39"/>
      <c r="B3" s="39"/>
      <c r="C3" s="30"/>
      <c r="D3" s="30"/>
      <c r="E3" s="30"/>
    </row>
    <row r="4" spans="1:5" ht="20.100000000000001" customHeight="1" x14ac:dyDescent="0.2">
      <c r="A4" s="30"/>
      <c r="B4" s="41" t="s">
        <v>165</v>
      </c>
      <c r="C4" s="39"/>
      <c r="D4" s="39"/>
      <c r="E4" s="30"/>
    </row>
    <row r="5" spans="1:5" ht="12.75" customHeight="1" x14ac:dyDescent="0.2">
      <c r="A5" s="30"/>
      <c r="B5" s="39" t="s">
        <v>157</v>
      </c>
      <c r="C5" s="39"/>
      <c r="D5" s="39"/>
      <c r="E5" s="30"/>
    </row>
    <row r="6" spans="1:5" ht="12.75" customHeight="1" x14ac:dyDescent="0.2">
      <c r="A6" s="30"/>
      <c r="B6" s="32" t="s">
        <v>158</v>
      </c>
      <c r="C6" s="33">
        <f>SUM(C10:C12)</f>
        <v>0</v>
      </c>
      <c r="D6" s="30"/>
      <c r="E6" s="30"/>
    </row>
    <row r="7" spans="1:5" ht="12.75" customHeight="1" x14ac:dyDescent="0.2">
      <c r="A7" s="30"/>
      <c r="B7" s="32" t="s">
        <v>159</v>
      </c>
      <c r="C7" s="33">
        <f>SUM(E10:E12)</f>
        <v>0</v>
      </c>
      <c r="D7" s="30"/>
      <c r="E7" s="30"/>
    </row>
    <row r="8" spans="1:5" ht="12.75" customHeight="1" x14ac:dyDescent="0.2">
      <c r="A8" s="34"/>
      <c r="B8" s="34"/>
      <c r="C8" s="34"/>
      <c r="D8" s="34"/>
      <c r="E8" s="34"/>
    </row>
    <row r="9" spans="1:5" ht="12.75" customHeight="1" x14ac:dyDescent="0.2">
      <c r="A9" s="35" t="s">
        <v>160</v>
      </c>
      <c r="B9" s="35" t="s">
        <v>161</v>
      </c>
      <c r="C9" s="35" t="s">
        <v>162</v>
      </c>
      <c r="D9" s="35" t="s">
        <v>163</v>
      </c>
      <c r="E9" s="35" t="s">
        <v>164</v>
      </c>
    </row>
    <row r="10" spans="1:5" ht="12.75" customHeight="1" x14ac:dyDescent="0.2">
      <c r="A10" s="36" t="s">
        <v>17</v>
      </c>
      <c r="B10" s="36" t="s">
        <v>18</v>
      </c>
      <c r="C10" s="37">
        <f>'000_Ostatní'!I3</f>
        <v>0</v>
      </c>
      <c r="D10" s="37">
        <f>'000_Ostatní'!O2</f>
        <v>0</v>
      </c>
      <c r="E10" s="37">
        <f>C10+D10</f>
        <v>0</v>
      </c>
    </row>
    <row r="11" spans="1:5" ht="12.75" customHeight="1" x14ac:dyDescent="0.2">
      <c r="A11" s="36" t="s">
        <v>51</v>
      </c>
      <c r="B11" s="36" t="s">
        <v>18</v>
      </c>
      <c r="C11" s="37">
        <f>'000_Vedlejší'!I3</f>
        <v>0</v>
      </c>
      <c r="D11" s="37">
        <f>'000_Vedlejší'!O2</f>
        <v>0</v>
      </c>
      <c r="E11" s="37">
        <f>C11+D11</f>
        <v>0</v>
      </c>
    </row>
    <row r="12" spans="1:5" ht="12.75" customHeight="1" x14ac:dyDescent="0.2">
      <c r="A12" s="36" t="s">
        <v>56</v>
      </c>
      <c r="B12" s="38" t="s">
        <v>168</v>
      </c>
      <c r="C12" s="37">
        <f>'SO 201'!I3</f>
        <v>0</v>
      </c>
      <c r="D12" s="37">
        <f>'SO 201'!O2</f>
        <v>0</v>
      </c>
      <c r="E12" s="37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166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17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166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51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0+O8+O17+O38+O59+O72+O77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166</v>
      </c>
      <c r="F3" s="1"/>
      <c r="G3" s="4"/>
      <c r="H3" s="3" t="s">
        <v>56</v>
      </c>
      <c r="I3" s="27">
        <f>0+I8+I17+I38+I59+I72+I77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11" t="s">
        <v>11</v>
      </c>
      <c r="C4" s="44" t="s">
        <v>56</v>
      </c>
      <c r="D4" s="45"/>
      <c r="E4" s="12" t="s">
        <v>167</v>
      </c>
      <c r="F4" s="5"/>
      <c r="G4" s="5"/>
      <c r="H4" s="14"/>
      <c r="I4" s="14"/>
      <c r="J4" s="5"/>
      <c r="O4" t="s">
        <v>13</v>
      </c>
      <c r="P4" t="s">
        <v>16</v>
      </c>
    </row>
    <row r="5" spans="1:18" ht="12.75" customHeight="1" x14ac:dyDescent="0.2">
      <c r="A5" s="46" t="s">
        <v>19</v>
      </c>
      <c r="B5" s="46" t="s">
        <v>21</v>
      </c>
      <c r="C5" s="46" t="s">
        <v>23</v>
      </c>
      <c r="D5" s="46" t="s">
        <v>24</v>
      </c>
      <c r="E5" s="46" t="s">
        <v>25</v>
      </c>
      <c r="F5" s="46" t="s">
        <v>27</v>
      </c>
      <c r="G5" s="46" t="s">
        <v>29</v>
      </c>
      <c r="H5" s="46" t="s">
        <v>31</v>
      </c>
      <c r="I5" s="46"/>
      <c r="J5" s="46" t="s">
        <v>36</v>
      </c>
      <c r="O5" t="s">
        <v>14</v>
      </c>
      <c r="P5" t="s">
        <v>16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0" t="s">
        <v>32</v>
      </c>
      <c r="I6" s="10" t="s">
        <v>34</v>
      </c>
      <c r="J6" s="46"/>
    </row>
    <row r="7" spans="1:18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8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0+Q8</f>
        <v>0</v>
      </c>
      <c r="J8" s="14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3" t="s">
        <v>40</v>
      </c>
      <c r="B9" s="18" t="s">
        <v>22</v>
      </c>
      <c r="C9" s="18" t="s">
        <v>57</v>
      </c>
      <c r="D9" s="13" t="s">
        <v>22</v>
      </c>
      <c r="E9" s="19" t="s">
        <v>58</v>
      </c>
      <c r="F9" s="20" t="s">
        <v>59</v>
      </c>
      <c r="G9" s="21">
        <v>29.46</v>
      </c>
      <c r="H9" s="22">
        <v>0</v>
      </c>
      <c r="I9" s="22">
        <f>ROUND(ROUND(H9,2)*ROUND(G9,3),2)</f>
        <v>0</v>
      </c>
      <c r="J9" s="20"/>
      <c r="O9">
        <f>(I9*21)/100</f>
        <v>0</v>
      </c>
      <c r="P9" t="s">
        <v>16</v>
      </c>
    </row>
    <row r="10" spans="1:18" x14ac:dyDescent="0.2">
      <c r="A10" s="23" t="s">
        <v>45</v>
      </c>
      <c r="E10" s="24" t="s">
        <v>60</v>
      </c>
    </row>
    <row r="11" spans="1:18" ht="89.25" x14ac:dyDescent="0.2">
      <c r="A11" s="25" t="s">
        <v>47</v>
      </c>
      <c r="E11" s="26" t="s">
        <v>61</v>
      </c>
    </row>
    <row r="12" spans="1:18" ht="25.5" x14ac:dyDescent="0.2">
      <c r="A12" t="s">
        <v>49</v>
      </c>
      <c r="E12" s="24" t="s">
        <v>62</v>
      </c>
    </row>
    <row r="13" spans="1:18" x14ac:dyDescent="0.2">
      <c r="A13" s="13" t="s">
        <v>40</v>
      </c>
      <c r="B13" s="18" t="s">
        <v>16</v>
      </c>
      <c r="C13" s="18" t="s">
        <v>57</v>
      </c>
      <c r="D13" s="13" t="s">
        <v>16</v>
      </c>
      <c r="E13" s="19" t="s">
        <v>58</v>
      </c>
      <c r="F13" s="20" t="s">
        <v>59</v>
      </c>
      <c r="G13" s="21">
        <v>21.263000000000002</v>
      </c>
      <c r="H13" s="22">
        <v>0</v>
      </c>
      <c r="I13" s="22">
        <f>ROUND(ROUND(H13,2)*ROUND(G13,3),2)</f>
        <v>0</v>
      </c>
      <c r="J13" s="20"/>
      <c r="O13">
        <f>(I13*21)/100</f>
        <v>0</v>
      </c>
      <c r="P13" t="s">
        <v>16</v>
      </c>
    </row>
    <row r="14" spans="1:18" x14ac:dyDescent="0.2">
      <c r="A14" s="23" t="s">
        <v>45</v>
      </c>
      <c r="E14" s="24" t="s">
        <v>63</v>
      </c>
    </row>
    <row r="15" spans="1:18" ht="25.5" x14ac:dyDescent="0.2">
      <c r="A15" s="25" t="s">
        <v>47</v>
      </c>
      <c r="E15" s="26" t="s">
        <v>64</v>
      </c>
    </row>
    <row r="16" spans="1:18" ht="25.5" x14ac:dyDescent="0.2">
      <c r="A16" t="s">
        <v>49</v>
      </c>
      <c r="E16" s="24" t="s">
        <v>62</v>
      </c>
    </row>
    <row r="17" spans="1:18" ht="12.75" customHeight="1" x14ac:dyDescent="0.2">
      <c r="A17" s="5" t="s">
        <v>38</v>
      </c>
      <c r="B17" s="5"/>
      <c r="C17" s="28" t="s">
        <v>22</v>
      </c>
      <c r="D17" s="5"/>
      <c r="E17" s="16" t="s">
        <v>65</v>
      </c>
      <c r="F17" s="5"/>
      <c r="G17" s="5"/>
      <c r="H17" s="5"/>
      <c r="I17" s="29">
        <f>0+Q17</f>
        <v>0</v>
      </c>
      <c r="J17" s="5"/>
      <c r="O17">
        <f>0+R17</f>
        <v>0</v>
      </c>
      <c r="Q17">
        <f>0+I18+I22+I26+I30+I34</f>
        <v>0</v>
      </c>
      <c r="R17">
        <f>0+O18+O22+O26+O30+O34</f>
        <v>0</v>
      </c>
    </row>
    <row r="18" spans="1:18" x14ac:dyDescent="0.2">
      <c r="A18" s="13" t="s">
        <v>40</v>
      </c>
      <c r="B18" s="18" t="s">
        <v>15</v>
      </c>
      <c r="C18" s="18" t="s">
        <v>66</v>
      </c>
      <c r="D18" s="13" t="s">
        <v>42</v>
      </c>
      <c r="E18" s="19" t="s">
        <v>67</v>
      </c>
      <c r="F18" s="20" t="s">
        <v>68</v>
      </c>
      <c r="G18" s="21">
        <v>16</v>
      </c>
      <c r="H18" s="22">
        <v>0</v>
      </c>
      <c r="I18" s="22">
        <f>ROUND(ROUND(H18,2)*ROUND(G18,3),2)</f>
        <v>0</v>
      </c>
      <c r="J18" s="20" t="s">
        <v>69</v>
      </c>
      <c r="O18">
        <f>(I18*21)/100</f>
        <v>0</v>
      </c>
      <c r="P18" t="s">
        <v>16</v>
      </c>
    </row>
    <row r="19" spans="1:18" ht="38.25" x14ac:dyDescent="0.2">
      <c r="A19" s="23" t="s">
        <v>45</v>
      </c>
      <c r="E19" s="24" t="s">
        <v>70</v>
      </c>
    </row>
    <row r="20" spans="1:18" x14ac:dyDescent="0.2">
      <c r="A20" s="25" t="s">
        <v>47</v>
      </c>
      <c r="E20" s="26" t="s">
        <v>71</v>
      </c>
    </row>
    <row r="21" spans="1:18" x14ac:dyDescent="0.2">
      <c r="A21" t="s">
        <v>49</v>
      </c>
      <c r="E21" s="24" t="s">
        <v>72</v>
      </c>
    </row>
    <row r="22" spans="1:18" x14ac:dyDescent="0.2">
      <c r="A22" s="13" t="s">
        <v>40</v>
      </c>
      <c r="B22" s="18" t="s">
        <v>26</v>
      </c>
      <c r="C22" s="18" t="s">
        <v>73</v>
      </c>
      <c r="D22" s="13" t="s">
        <v>53</v>
      </c>
      <c r="E22" s="19" t="s">
        <v>169</v>
      </c>
      <c r="F22" s="20" t="s">
        <v>170</v>
      </c>
      <c r="G22" s="21">
        <v>54</v>
      </c>
      <c r="H22" s="22">
        <v>0</v>
      </c>
      <c r="I22" s="22">
        <f>ROUND(ROUND(H22,2)*ROUND(G22,3),2)</f>
        <v>0</v>
      </c>
      <c r="J22" s="20"/>
      <c r="O22">
        <f>(I22*21)/100</f>
        <v>0</v>
      </c>
      <c r="P22" t="s">
        <v>16</v>
      </c>
    </row>
    <row r="23" spans="1:18" ht="25.5" x14ac:dyDescent="0.2">
      <c r="A23" s="23" t="s">
        <v>45</v>
      </c>
      <c r="E23" s="24" t="s">
        <v>74</v>
      </c>
    </row>
    <row r="24" spans="1:18" x14ac:dyDescent="0.2">
      <c r="A24" s="25" t="s">
        <v>47</v>
      </c>
      <c r="E24" s="26" t="s">
        <v>48</v>
      </c>
    </row>
    <row r="25" spans="1:18" ht="38.25" x14ac:dyDescent="0.2">
      <c r="A25" t="s">
        <v>49</v>
      </c>
      <c r="E25" s="24" t="s">
        <v>75</v>
      </c>
    </row>
    <row r="26" spans="1:18" x14ac:dyDescent="0.2">
      <c r="A26" s="13" t="s">
        <v>40</v>
      </c>
      <c r="B26" s="18" t="s">
        <v>28</v>
      </c>
      <c r="C26" s="18" t="s">
        <v>76</v>
      </c>
      <c r="D26" s="13" t="s">
        <v>53</v>
      </c>
      <c r="E26" s="19" t="s">
        <v>171</v>
      </c>
      <c r="F26" s="20" t="s">
        <v>172</v>
      </c>
      <c r="G26" s="21">
        <v>12.8</v>
      </c>
      <c r="H26" s="22">
        <v>0</v>
      </c>
      <c r="I26" s="22">
        <f>ROUND(ROUND(H26,2)*ROUND(G26,3),2)</f>
        <v>0</v>
      </c>
      <c r="J26" s="20"/>
      <c r="O26">
        <f>(I26*21)/100</f>
        <v>0</v>
      </c>
      <c r="P26" t="s">
        <v>16</v>
      </c>
    </row>
    <row r="27" spans="1:18" ht="25.5" x14ac:dyDescent="0.2">
      <c r="A27" s="23" t="s">
        <v>45</v>
      </c>
      <c r="E27" s="24" t="s">
        <v>74</v>
      </c>
    </row>
    <row r="28" spans="1:18" x14ac:dyDescent="0.2">
      <c r="A28" s="25" t="s">
        <v>47</v>
      </c>
      <c r="E28" s="26" t="s">
        <v>48</v>
      </c>
    </row>
    <row r="29" spans="1:18" ht="38.25" x14ac:dyDescent="0.2">
      <c r="A29" t="s">
        <v>49</v>
      </c>
      <c r="E29" s="24" t="s">
        <v>77</v>
      </c>
    </row>
    <row r="30" spans="1:18" x14ac:dyDescent="0.2">
      <c r="A30" s="13" t="s">
        <v>40</v>
      </c>
      <c r="B30" s="18" t="s">
        <v>30</v>
      </c>
      <c r="C30" s="18" t="s">
        <v>78</v>
      </c>
      <c r="D30" s="13" t="s">
        <v>42</v>
      </c>
      <c r="E30" s="19" t="s">
        <v>79</v>
      </c>
      <c r="F30" s="20" t="s">
        <v>80</v>
      </c>
      <c r="G30" s="21">
        <v>12.33</v>
      </c>
      <c r="H30" s="22">
        <v>0</v>
      </c>
      <c r="I30" s="22">
        <f>ROUND(ROUND(H30,2)*ROUND(G30,3),2)</f>
        <v>0</v>
      </c>
      <c r="J30" s="20" t="s">
        <v>69</v>
      </c>
      <c r="O30">
        <f>(I30*21)/100</f>
        <v>0</v>
      </c>
      <c r="P30" t="s">
        <v>16</v>
      </c>
    </row>
    <row r="31" spans="1:18" ht="38.25" x14ac:dyDescent="0.2">
      <c r="A31" s="23" t="s">
        <v>45</v>
      </c>
      <c r="E31" s="24" t="s">
        <v>81</v>
      </c>
    </row>
    <row r="32" spans="1:18" x14ac:dyDescent="0.2">
      <c r="A32" s="25" t="s">
        <v>47</v>
      </c>
      <c r="E32" s="26" t="s">
        <v>82</v>
      </c>
    </row>
    <row r="33" spans="1:18" ht="63.75" x14ac:dyDescent="0.2">
      <c r="A33" t="s">
        <v>49</v>
      </c>
      <c r="E33" s="24" t="s">
        <v>83</v>
      </c>
    </row>
    <row r="34" spans="1:18" x14ac:dyDescent="0.2">
      <c r="A34" s="13" t="s">
        <v>40</v>
      </c>
      <c r="B34" s="18" t="s">
        <v>84</v>
      </c>
      <c r="C34" s="18" t="s">
        <v>85</v>
      </c>
      <c r="D34" s="13" t="s">
        <v>42</v>
      </c>
      <c r="E34" s="19" t="s">
        <v>86</v>
      </c>
      <c r="F34" s="20" t="s">
        <v>68</v>
      </c>
      <c r="G34" s="21">
        <v>8</v>
      </c>
      <c r="H34" s="22">
        <v>0</v>
      </c>
      <c r="I34" s="22">
        <f>ROUND(ROUND(H34,2)*ROUND(G34,3),2)</f>
        <v>0</v>
      </c>
      <c r="J34" s="20" t="s">
        <v>69</v>
      </c>
      <c r="O34">
        <f>(I34*21)/100</f>
        <v>0</v>
      </c>
      <c r="P34" t="s">
        <v>16</v>
      </c>
    </row>
    <row r="35" spans="1:18" ht="25.5" x14ac:dyDescent="0.2">
      <c r="A35" s="23" t="s">
        <v>45</v>
      </c>
      <c r="E35" s="24" t="s">
        <v>87</v>
      </c>
    </row>
    <row r="36" spans="1:18" x14ac:dyDescent="0.2">
      <c r="A36" s="25" t="s">
        <v>47</v>
      </c>
      <c r="E36" s="26" t="s">
        <v>88</v>
      </c>
    </row>
    <row r="37" spans="1:18" x14ac:dyDescent="0.2">
      <c r="A37" t="s">
        <v>49</v>
      </c>
      <c r="E37" s="24" t="s">
        <v>89</v>
      </c>
    </row>
    <row r="38" spans="1:18" ht="12.75" customHeight="1" x14ac:dyDescent="0.2">
      <c r="A38" s="5" t="s">
        <v>38</v>
      </c>
      <c r="B38" s="5"/>
      <c r="C38" s="28" t="s">
        <v>26</v>
      </c>
      <c r="D38" s="5"/>
      <c r="E38" s="16" t="s">
        <v>90</v>
      </c>
      <c r="F38" s="5"/>
      <c r="G38" s="5"/>
      <c r="H38" s="5"/>
      <c r="I38" s="29">
        <f>0+Q38</f>
        <v>0</v>
      </c>
      <c r="J38" s="5"/>
      <c r="O38">
        <f>0+R38</f>
        <v>0</v>
      </c>
      <c r="Q38">
        <f>0+I39+I43+I47+I51+I55</f>
        <v>0</v>
      </c>
      <c r="R38">
        <f>0+O39+O43+O47+O51+O55</f>
        <v>0</v>
      </c>
    </row>
    <row r="39" spans="1:18" x14ac:dyDescent="0.2">
      <c r="A39" s="13" t="s">
        <v>40</v>
      </c>
      <c r="B39" s="18" t="s">
        <v>91</v>
      </c>
      <c r="C39" s="18" t="s">
        <v>92</v>
      </c>
      <c r="D39" s="13" t="s">
        <v>22</v>
      </c>
      <c r="E39" s="19" t="s">
        <v>93</v>
      </c>
      <c r="F39" s="20" t="s">
        <v>80</v>
      </c>
      <c r="G39" s="21">
        <v>0.505</v>
      </c>
      <c r="H39" s="22">
        <v>0</v>
      </c>
      <c r="I39" s="22">
        <f>ROUND(ROUND(H39,2)*ROUND(G39,3),2)</f>
        <v>0</v>
      </c>
      <c r="J39" s="20" t="s">
        <v>69</v>
      </c>
      <c r="O39">
        <f>(I39*21)/100</f>
        <v>0</v>
      </c>
      <c r="P39" t="s">
        <v>16</v>
      </c>
    </row>
    <row r="40" spans="1:18" ht="25.5" x14ac:dyDescent="0.2">
      <c r="A40" s="23" t="s">
        <v>45</v>
      </c>
      <c r="E40" s="24" t="s">
        <v>94</v>
      </c>
    </row>
    <row r="41" spans="1:18" x14ac:dyDescent="0.2">
      <c r="A41" s="25" t="s">
        <v>47</v>
      </c>
      <c r="E41" s="26" t="s">
        <v>95</v>
      </c>
    </row>
    <row r="42" spans="1:18" ht="369.75" x14ac:dyDescent="0.2">
      <c r="A42" t="s">
        <v>49</v>
      </c>
      <c r="E42" s="24" t="s">
        <v>96</v>
      </c>
    </row>
    <row r="43" spans="1:18" x14ac:dyDescent="0.2">
      <c r="A43" s="13" t="s">
        <v>40</v>
      </c>
      <c r="B43" s="18" t="s">
        <v>33</v>
      </c>
      <c r="C43" s="18" t="s">
        <v>92</v>
      </c>
      <c r="D43" s="13" t="s">
        <v>16</v>
      </c>
      <c r="E43" s="19" t="s">
        <v>93</v>
      </c>
      <c r="F43" s="20" t="s">
        <v>80</v>
      </c>
      <c r="G43" s="21">
        <v>5.8259999999999996</v>
      </c>
      <c r="H43" s="22">
        <v>0</v>
      </c>
      <c r="I43" s="22">
        <f>ROUND(ROUND(H43,2)*ROUND(G43,3),2)</f>
        <v>0</v>
      </c>
      <c r="J43" s="20" t="s">
        <v>69</v>
      </c>
      <c r="O43">
        <f>(I43*21)/100</f>
        <v>0</v>
      </c>
      <c r="P43" t="s">
        <v>16</v>
      </c>
    </row>
    <row r="44" spans="1:18" ht="25.5" x14ac:dyDescent="0.2">
      <c r="A44" s="23" t="s">
        <v>45</v>
      </c>
      <c r="E44" s="24" t="s">
        <v>97</v>
      </c>
    </row>
    <row r="45" spans="1:18" ht="51" x14ac:dyDescent="0.2">
      <c r="A45" s="25" t="s">
        <v>47</v>
      </c>
      <c r="E45" s="26" t="s">
        <v>98</v>
      </c>
    </row>
    <row r="46" spans="1:18" ht="369.75" x14ac:dyDescent="0.2">
      <c r="A46" t="s">
        <v>49</v>
      </c>
      <c r="E46" s="24" t="s">
        <v>99</v>
      </c>
    </row>
    <row r="47" spans="1:18" x14ac:dyDescent="0.2">
      <c r="A47" s="13" t="s">
        <v>40</v>
      </c>
      <c r="B47" s="18" t="s">
        <v>35</v>
      </c>
      <c r="C47" s="18" t="s">
        <v>100</v>
      </c>
      <c r="D47" s="13" t="s">
        <v>42</v>
      </c>
      <c r="E47" s="19" t="s">
        <v>101</v>
      </c>
      <c r="F47" s="20" t="s">
        <v>80</v>
      </c>
      <c r="G47" s="21">
        <v>3.6859999999999999</v>
      </c>
      <c r="H47" s="22">
        <v>0</v>
      </c>
      <c r="I47" s="22">
        <f>ROUND(ROUND(H47,2)*ROUND(G47,3),2)</f>
        <v>0</v>
      </c>
      <c r="J47" s="20" t="s">
        <v>69</v>
      </c>
      <c r="O47">
        <f>(I47*21)/100</f>
        <v>0</v>
      </c>
      <c r="P47" t="s">
        <v>16</v>
      </c>
    </row>
    <row r="48" spans="1:18" ht="25.5" x14ac:dyDescent="0.2">
      <c r="A48" s="23" t="s">
        <v>45</v>
      </c>
      <c r="E48" s="24" t="s">
        <v>102</v>
      </c>
    </row>
    <row r="49" spans="1:18" x14ac:dyDescent="0.2">
      <c r="A49" s="25" t="s">
        <v>47</v>
      </c>
      <c r="E49" s="26" t="s">
        <v>103</v>
      </c>
    </row>
    <row r="50" spans="1:18" ht="38.25" x14ac:dyDescent="0.2">
      <c r="A50" t="s">
        <v>49</v>
      </c>
      <c r="E50" s="24" t="s">
        <v>104</v>
      </c>
    </row>
    <row r="51" spans="1:18" x14ac:dyDescent="0.2">
      <c r="A51" s="13" t="s">
        <v>40</v>
      </c>
      <c r="B51" s="18" t="s">
        <v>37</v>
      </c>
      <c r="C51" s="18" t="s">
        <v>105</v>
      </c>
      <c r="D51" s="13" t="s">
        <v>42</v>
      </c>
      <c r="E51" s="19" t="s">
        <v>106</v>
      </c>
      <c r="F51" s="20" t="s">
        <v>80</v>
      </c>
      <c r="G51" s="21">
        <v>11.653</v>
      </c>
      <c r="H51" s="22">
        <v>0</v>
      </c>
      <c r="I51" s="22">
        <f>ROUND(ROUND(H51,2)*ROUND(G51,3),2)</f>
        <v>0</v>
      </c>
      <c r="J51" s="20" t="s">
        <v>69</v>
      </c>
      <c r="O51">
        <f>(I51*21)/100</f>
        <v>0</v>
      </c>
      <c r="P51" t="s">
        <v>16</v>
      </c>
    </row>
    <row r="52" spans="1:18" ht="25.5" x14ac:dyDescent="0.2">
      <c r="A52" s="23" t="s">
        <v>45</v>
      </c>
      <c r="E52" s="24" t="s">
        <v>107</v>
      </c>
    </row>
    <row r="53" spans="1:18" ht="51" x14ac:dyDescent="0.2">
      <c r="A53" s="25" t="s">
        <v>47</v>
      </c>
      <c r="E53" s="26" t="s">
        <v>108</v>
      </c>
    </row>
    <row r="54" spans="1:18" ht="102" x14ac:dyDescent="0.2">
      <c r="A54" t="s">
        <v>49</v>
      </c>
      <c r="E54" s="24" t="s">
        <v>109</v>
      </c>
    </row>
    <row r="55" spans="1:18" x14ac:dyDescent="0.2">
      <c r="A55" s="13" t="s">
        <v>40</v>
      </c>
      <c r="B55" s="18" t="s">
        <v>110</v>
      </c>
      <c r="C55" s="18" t="s">
        <v>111</v>
      </c>
      <c r="D55" s="13" t="s">
        <v>42</v>
      </c>
      <c r="E55" s="19" t="s">
        <v>112</v>
      </c>
      <c r="F55" s="20" t="s">
        <v>80</v>
      </c>
      <c r="G55" s="21">
        <v>0.72</v>
      </c>
      <c r="H55" s="22">
        <v>0</v>
      </c>
      <c r="I55" s="22">
        <f>ROUND(ROUND(H55,2)*ROUND(G55,3),2)</f>
        <v>0</v>
      </c>
      <c r="J55" s="20" t="s">
        <v>69</v>
      </c>
      <c r="O55">
        <f>(I55*21)/100</f>
        <v>0</v>
      </c>
      <c r="P55" t="s">
        <v>16</v>
      </c>
    </row>
    <row r="56" spans="1:18" ht="25.5" x14ac:dyDescent="0.2">
      <c r="A56" s="23" t="s">
        <v>45</v>
      </c>
      <c r="E56" s="24" t="s">
        <v>113</v>
      </c>
    </row>
    <row r="57" spans="1:18" x14ac:dyDescent="0.2">
      <c r="A57" s="25" t="s">
        <v>47</v>
      </c>
      <c r="E57" s="26" t="s">
        <v>114</v>
      </c>
    </row>
    <row r="58" spans="1:18" ht="357" x14ac:dyDescent="0.2">
      <c r="A58" t="s">
        <v>49</v>
      </c>
      <c r="E58" s="24" t="s">
        <v>115</v>
      </c>
    </row>
    <row r="59" spans="1:18" ht="12.75" customHeight="1" x14ac:dyDescent="0.2">
      <c r="A59" s="5" t="s">
        <v>38</v>
      </c>
      <c r="B59" s="5"/>
      <c r="C59" s="28" t="s">
        <v>30</v>
      </c>
      <c r="D59" s="5"/>
      <c r="E59" s="16" t="s">
        <v>116</v>
      </c>
      <c r="F59" s="5"/>
      <c r="G59" s="5"/>
      <c r="H59" s="5"/>
      <c r="I59" s="29">
        <f>0+Q59</f>
        <v>0</v>
      </c>
      <c r="J59" s="5"/>
      <c r="O59">
        <f>0+R59</f>
        <v>0</v>
      </c>
      <c r="Q59">
        <f>0+I60+I64+I68</f>
        <v>0</v>
      </c>
      <c r="R59">
        <f>0+O60+O64+O68</f>
        <v>0</v>
      </c>
    </row>
    <row r="60" spans="1:18" ht="25.5" x14ac:dyDescent="0.2">
      <c r="A60" s="13" t="s">
        <v>40</v>
      </c>
      <c r="B60" s="18" t="s">
        <v>117</v>
      </c>
      <c r="C60" s="18" t="s">
        <v>118</v>
      </c>
      <c r="D60" s="13" t="s">
        <v>42</v>
      </c>
      <c r="E60" s="19" t="s">
        <v>119</v>
      </c>
      <c r="F60" s="20" t="s">
        <v>68</v>
      </c>
      <c r="G60" s="21">
        <v>1.4850000000000001</v>
      </c>
      <c r="H60" s="22">
        <v>0</v>
      </c>
      <c r="I60" s="22">
        <f>ROUND(ROUND(H60,2)*ROUND(G60,3),2)</f>
        <v>0</v>
      </c>
      <c r="J60" s="20" t="s">
        <v>69</v>
      </c>
      <c r="O60">
        <f>(I60*21)/100</f>
        <v>0</v>
      </c>
      <c r="P60" t="s">
        <v>16</v>
      </c>
    </row>
    <row r="61" spans="1:18" ht="38.25" x14ac:dyDescent="0.2">
      <c r="A61" s="23" t="s">
        <v>45</v>
      </c>
      <c r="E61" s="24" t="s">
        <v>120</v>
      </c>
    </row>
    <row r="62" spans="1:18" x14ac:dyDescent="0.2">
      <c r="A62" s="25" t="s">
        <v>47</v>
      </c>
      <c r="E62" s="26" t="s">
        <v>121</v>
      </c>
    </row>
    <row r="63" spans="1:18" ht="76.5" x14ac:dyDescent="0.2">
      <c r="A63" t="s">
        <v>49</v>
      </c>
      <c r="E63" s="24" t="s">
        <v>122</v>
      </c>
    </row>
    <row r="64" spans="1:18" x14ac:dyDescent="0.2">
      <c r="A64" s="13" t="s">
        <v>40</v>
      </c>
      <c r="B64" s="18" t="s">
        <v>123</v>
      </c>
      <c r="C64" s="18" t="s">
        <v>124</v>
      </c>
      <c r="D64" s="13" t="s">
        <v>42</v>
      </c>
      <c r="E64" s="19" t="s">
        <v>125</v>
      </c>
      <c r="F64" s="20" t="s">
        <v>68</v>
      </c>
      <c r="G64" s="21">
        <v>1.4850000000000001</v>
      </c>
      <c r="H64" s="22">
        <v>0</v>
      </c>
      <c r="I64" s="22">
        <f>ROUND(ROUND(H64,2)*ROUND(G64,3),2)</f>
        <v>0</v>
      </c>
      <c r="J64" s="20" t="s">
        <v>69</v>
      </c>
      <c r="O64">
        <f>(I64*21)/100</f>
        <v>0</v>
      </c>
      <c r="P64" t="s">
        <v>16</v>
      </c>
    </row>
    <row r="65" spans="1:18" ht="25.5" x14ac:dyDescent="0.2">
      <c r="A65" s="23" t="s">
        <v>45</v>
      </c>
      <c r="E65" s="24" t="s">
        <v>126</v>
      </c>
    </row>
    <row r="66" spans="1:18" x14ac:dyDescent="0.2">
      <c r="A66" s="25" t="s">
        <v>47</v>
      </c>
      <c r="E66" s="26" t="s">
        <v>121</v>
      </c>
    </row>
    <row r="67" spans="1:18" ht="63.75" x14ac:dyDescent="0.2">
      <c r="A67" t="s">
        <v>49</v>
      </c>
      <c r="E67" s="24" t="s">
        <v>127</v>
      </c>
    </row>
    <row r="68" spans="1:18" x14ac:dyDescent="0.2">
      <c r="A68" s="13" t="s">
        <v>40</v>
      </c>
      <c r="B68" s="18" t="s">
        <v>128</v>
      </c>
      <c r="C68" s="18" t="s">
        <v>129</v>
      </c>
      <c r="D68" s="13" t="s">
        <v>42</v>
      </c>
      <c r="E68" s="19" t="s">
        <v>130</v>
      </c>
      <c r="F68" s="20" t="s">
        <v>68</v>
      </c>
      <c r="G68" s="21">
        <v>0.3</v>
      </c>
      <c r="H68" s="22">
        <v>0</v>
      </c>
      <c r="I68" s="22">
        <f>ROUND(ROUND(H68,2)*ROUND(G68,3),2)</f>
        <v>0</v>
      </c>
      <c r="J68" s="20" t="s">
        <v>69</v>
      </c>
      <c r="O68">
        <f>(I68*21)/100</f>
        <v>0</v>
      </c>
      <c r="P68" t="s">
        <v>16</v>
      </c>
    </row>
    <row r="69" spans="1:18" ht="25.5" x14ac:dyDescent="0.2">
      <c r="A69" s="23" t="s">
        <v>45</v>
      </c>
      <c r="E69" s="24" t="s">
        <v>131</v>
      </c>
    </row>
    <row r="70" spans="1:18" x14ac:dyDescent="0.2">
      <c r="A70" s="25" t="s">
        <v>47</v>
      </c>
      <c r="E70" s="26" t="s">
        <v>132</v>
      </c>
    </row>
    <row r="71" spans="1:18" ht="63.75" x14ac:dyDescent="0.2">
      <c r="A71" t="s">
        <v>49</v>
      </c>
      <c r="E71" s="24" t="s">
        <v>133</v>
      </c>
    </row>
    <row r="72" spans="1:18" ht="12.75" customHeight="1" x14ac:dyDescent="0.2">
      <c r="A72" s="5" t="s">
        <v>38</v>
      </c>
      <c r="B72" s="5"/>
      <c r="C72" s="28" t="s">
        <v>84</v>
      </c>
      <c r="D72" s="5"/>
      <c r="E72" s="16" t="s">
        <v>134</v>
      </c>
      <c r="F72" s="5"/>
      <c r="G72" s="5"/>
      <c r="H72" s="5"/>
      <c r="I72" s="29">
        <f>0+Q72</f>
        <v>0</v>
      </c>
      <c r="J72" s="5"/>
      <c r="O72">
        <f>0+R72</f>
        <v>0</v>
      </c>
      <c r="Q72">
        <f>0+I73</f>
        <v>0</v>
      </c>
      <c r="R72">
        <f>0+O73</f>
        <v>0</v>
      </c>
    </row>
    <row r="73" spans="1:18" x14ac:dyDescent="0.2">
      <c r="A73" s="13" t="s">
        <v>40</v>
      </c>
      <c r="B73" s="18" t="s">
        <v>135</v>
      </c>
      <c r="C73" s="18" t="s">
        <v>136</v>
      </c>
      <c r="D73" s="13" t="s">
        <v>42</v>
      </c>
      <c r="E73" s="19" t="s">
        <v>137</v>
      </c>
      <c r="F73" s="20" t="s">
        <v>68</v>
      </c>
      <c r="G73" s="21">
        <v>15.2</v>
      </c>
      <c r="H73" s="22">
        <v>0</v>
      </c>
      <c r="I73" s="22">
        <f>ROUND(ROUND(H73,2)*ROUND(G73,3),2)</f>
        <v>0</v>
      </c>
      <c r="J73" s="20" t="s">
        <v>69</v>
      </c>
      <c r="O73">
        <f>(I73*21)/100</f>
        <v>0</v>
      </c>
      <c r="P73" t="s">
        <v>16</v>
      </c>
    </row>
    <row r="74" spans="1:18" ht="38.25" x14ac:dyDescent="0.2">
      <c r="A74" s="23" t="s">
        <v>45</v>
      </c>
      <c r="E74" s="24" t="s">
        <v>138</v>
      </c>
    </row>
    <row r="75" spans="1:18" x14ac:dyDescent="0.2">
      <c r="A75" s="25" t="s">
        <v>47</v>
      </c>
      <c r="E75" s="26" t="s">
        <v>139</v>
      </c>
    </row>
    <row r="76" spans="1:18" ht="51" x14ac:dyDescent="0.2">
      <c r="A76" t="s">
        <v>49</v>
      </c>
      <c r="E76" s="24" t="s">
        <v>140</v>
      </c>
    </row>
    <row r="77" spans="1:18" ht="12.75" customHeight="1" x14ac:dyDescent="0.2">
      <c r="A77" s="5" t="s">
        <v>38</v>
      </c>
      <c r="B77" s="5"/>
      <c r="C77" s="28" t="s">
        <v>33</v>
      </c>
      <c r="D77" s="5"/>
      <c r="E77" s="16" t="s">
        <v>141</v>
      </c>
      <c r="F77" s="5"/>
      <c r="G77" s="5"/>
      <c r="H77" s="5"/>
      <c r="I77" s="29">
        <f>0+Q77</f>
        <v>0</v>
      </c>
      <c r="J77" s="5"/>
      <c r="O77">
        <f>0+R77</f>
        <v>0</v>
      </c>
      <c r="Q77">
        <f>0+I78+I82+I86</f>
        <v>0</v>
      </c>
      <c r="R77">
        <f>0+O78+O82+O86</f>
        <v>0</v>
      </c>
    </row>
    <row r="78" spans="1:18" x14ac:dyDescent="0.2">
      <c r="A78" s="13" t="s">
        <v>40</v>
      </c>
      <c r="B78" s="18" t="s">
        <v>142</v>
      </c>
      <c r="C78" s="18" t="s">
        <v>143</v>
      </c>
      <c r="D78" s="13" t="s">
        <v>53</v>
      </c>
      <c r="E78" s="19" t="s">
        <v>173</v>
      </c>
      <c r="F78" s="20" t="s">
        <v>68</v>
      </c>
      <c r="G78" s="21">
        <v>1.4850000000000001</v>
      </c>
      <c r="H78" s="22">
        <v>0</v>
      </c>
      <c r="I78" s="22">
        <f>ROUND(ROUND(H78,2)*ROUND(G78,3),2)</f>
        <v>0</v>
      </c>
      <c r="J78" s="20" t="s">
        <v>69</v>
      </c>
      <c r="O78">
        <f>(I78*21)/100</f>
        <v>0</v>
      </c>
      <c r="P78" t="s">
        <v>16</v>
      </c>
    </row>
    <row r="79" spans="1:18" ht="51" x14ac:dyDescent="0.2">
      <c r="A79" s="23" t="s">
        <v>45</v>
      </c>
      <c r="E79" s="24" t="s">
        <v>144</v>
      </c>
    </row>
    <row r="80" spans="1:18" x14ac:dyDescent="0.2">
      <c r="A80" s="25" t="s">
        <v>47</v>
      </c>
      <c r="E80" s="26" t="s">
        <v>121</v>
      </c>
    </row>
    <row r="81" spans="1:16" ht="25.5" x14ac:dyDescent="0.2">
      <c r="A81" t="s">
        <v>49</v>
      </c>
      <c r="E81" s="24" t="s">
        <v>145</v>
      </c>
    </row>
    <row r="82" spans="1:16" x14ac:dyDescent="0.2">
      <c r="A82" s="13" t="s">
        <v>40</v>
      </c>
      <c r="B82" s="18" t="s">
        <v>146</v>
      </c>
      <c r="C82" s="18" t="s">
        <v>147</v>
      </c>
      <c r="D82" s="13" t="s">
        <v>42</v>
      </c>
      <c r="E82" s="19" t="s">
        <v>148</v>
      </c>
      <c r="F82" s="20" t="s">
        <v>68</v>
      </c>
      <c r="G82" s="21">
        <v>15.2</v>
      </c>
      <c r="H82" s="22">
        <v>0</v>
      </c>
      <c r="I82" s="22">
        <f>ROUND(ROUND(H82,2)*ROUND(G82,3),2)</f>
        <v>0</v>
      </c>
      <c r="J82" s="20" t="s">
        <v>69</v>
      </c>
      <c r="O82">
        <f>(I82*21)/100</f>
        <v>0</v>
      </c>
      <c r="P82" t="s">
        <v>16</v>
      </c>
    </row>
    <row r="83" spans="1:16" ht="25.5" x14ac:dyDescent="0.2">
      <c r="A83" s="23" t="s">
        <v>45</v>
      </c>
      <c r="E83" s="24" t="s">
        <v>149</v>
      </c>
    </row>
    <row r="84" spans="1:16" x14ac:dyDescent="0.2">
      <c r="A84" s="25" t="s">
        <v>47</v>
      </c>
      <c r="E84" s="26" t="s">
        <v>139</v>
      </c>
    </row>
    <row r="85" spans="1:16" ht="25.5" x14ac:dyDescent="0.2">
      <c r="A85" t="s">
        <v>49</v>
      </c>
      <c r="E85" s="24" t="s">
        <v>145</v>
      </c>
    </row>
    <row r="86" spans="1:16" x14ac:dyDescent="0.2">
      <c r="A86" s="13" t="s">
        <v>40</v>
      </c>
      <c r="B86" s="18" t="s">
        <v>150</v>
      </c>
      <c r="C86" s="18" t="s">
        <v>151</v>
      </c>
      <c r="D86" s="13" t="s">
        <v>42</v>
      </c>
      <c r="E86" s="19" t="s">
        <v>152</v>
      </c>
      <c r="F86" s="20" t="s">
        <v>80</v>
      </c>
      <c r="G86" s="21">
        <v>8.1780000000000008</v>
      </c>
      <c r="H86" s="22">
        <v>0</v>
      </c>
      <c r="I86" s="22">
        <f>ROUND(ROUND(H86,2)*ROUND(G86,3),2)</f>
        <v>0</v>
      </c>
      <c r="J86" s="20" t="s">
        <v>69</v>
      </c>
      <c r="O86">
        <f>(I86*21)/100</f>
        <v>0</v>
      </c>
      <c r="P86" t="s">
        <v>16</v>
      </c>
    </row>
    <row r="87" spans="1:16" ht="38.25" x14ac:dyDescent="0.2">
      <c r="A87" s="23" t="s">
        <v>45</v>
      </c>
      <c r="E87" s="24" t="s">
        <v>153</v>
      </c>
    </row>
    <row r="88" spans="1:16" x14ac:dyDescent="0.2">
      <c r="A88" s="25" t="s">
        <v>47</v>
      </c>
      <c r="E88" s="26" t="s">
        <v>154</v>
      </c>
    </row>
    <row r="89" spans="1:16" ht="114.75" x14ac:dyDescent="0.2">
      <c r="A89" t="s">
        <v>49</v>
      </c>
      <c r="E89" s="24" t="s">
        <v>155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2022-05-24T10:24:09Z</cp:lastPrinted>
  <dcterms:created xsi:type="dcterms:W3CDTF">2022-05-11T06:33:03Z</dcterms:created>
  <dcterms:modified xsi:type="dcterms:W3CDTF">2022-05-24T10:27:19Z</dcterms:modified>
  <cp:category/>
  <cp:contentStatus/>
</cp:coreProperties>
</file>